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4" i="1" l="1"/>
  <c r="E4" i="1" l="1"/>
  <c r="D4" i="1" l="1"/>
  <c r="C48" i="1" l="1"/>
  <c r="D48" i="1"/>
  <c r="E48" i="1"/>
  <c r="F48" i="1"/>
  <c r="G48" i="1"/>
  <c r="H48" i="1"/>
  <c r="I48" i="1"/>
  <c r="J48" i="1"/>
  <c r="K48" i="1"/>
  <c r="L48" i="1"/>
  <c r="M48" i="1"/>
  <c r="B48" i="1"/>
  <c r="B5" i="1" l="1"/>
  <c r="F5" i="1" l="1"/>
  <c r="G5" i="1"/>
  <c r="H5" i="1"/>
  <c r="I5" i="1"/>
  <c r="J5" i="1"/>
  <c r="K5" i="1"/>
  <c r="L5" i="1"/>
  <c r="M5" i="1"/>
  <c r="E5" i="1"/>
  <c r="D5" i="1"/>
  <c r="N18" i="1"/>
  <c r="N35" i="1"/>
  <c r="N20" i="1"/>
  <c r="C5" i="1"/>
  <c r="M43" i="1"/>
  <c r="M39" i="1"/>
  <c r="M37" i="1"/>
  <c r="M13" i="1"/>
  <c r="K13" i="1"/>
  <c r="I13" i="1"/>
  <c r="H13" i="1"/>
  <c r="N6" i="1"/>
  <c r="H43" i="1"/>
  <c r="I43" i="1"/>
  <c r="J43" i="1"/>
  <c r="K43" i="1"/>
  <c r="L43" i="1"/>
  <c r="H39" i="1"/>
  <c r="I39" i="1"/>
  <c r="J39" i="1"/>
  <c r="K39" i="1"/>
  <c r="L39" i="1"/>
  <c r="H37" i="1"/>
  <c r="I37" i="1"/>
  <c r="J37" i="1"/>
  <c r="K37" i="1"/>
  <c r="L37" i="1"/>
  <c r="J13" i="1"/>
  <c r="L13" i="1"/>
  <c r="G39" i="1"/>
  <c r="G43" i="1"/>
  <c r="G37" i="1"/>
  <c r="G13" i="1"/>
  <c r="F43" i="1"/>
  <c r="F39" i="1"/>
  <c r="N27" i="1"/>
  <c r="F37" i="1"/>
  <c r="F13" i="1"/>
  <c r="C43" i="1"/>
  <c r="C39" i="1"/>
  <c r="C37" i="1"/>
  <c r="C13" i="1"/>
  <c r="D13" i="1"/>
  <c r="N38" i="1"/>
  <c r="N40" i="1"/>
  <c r="N25" i="1"/>
  <c r="N31" i="1"/>
  <c r="E37" i="1"/>
  <c r="D43" i="1"/>
  <c r="D39" i="1"/>
  <c r="D37" i="1"/>
  <c r="N17" i="1"/>
  <c r="B43" i="1"/>
  <c r="B39" i="1"/>
  <c r="B37" i="1"/>
  <c r="B13" i="1"/>
  <c r="B54" i="1" l="1"/>
  <c r="E39" i="1"/>
  <c r="N39" i="1" s="1"/>
  <c r="N5" i="1"/>
  <c r="O6" i="1" s="1"/>
  <c r="N37" i="1"/>
  <c r="E43" i="1"/>
  <c r="E13" i="1"/>
  <c r="B42" i="1"/>
  <c r="C4" i="1" s="1"/>
  <c r="N28" i="1"/>
  <c r="N8" i="1"/>
  <c r="N9" i="1"/>
  <c r="N10" i="1"/>
  <c r="N11" i="1"/>
  <c r="N12" i="1"/>
  <c r="N14" i="1"/>
  <c r="N15" i="1"/>
  <c r="N16" i="1"/>
  <c r="N19" i="1"/>
  <c r="N21" i="1"/>
  <c r="N22" i="1"/>
  <c r="N23" i="1"/>
  <c r="N24" i="1"/>
  <c r="N26" i="1"/>
  <c r="N29" i="1"/>
  <c r="N30" i="1"/>
  <c r="N32" i="1"/>
  <c r="N33" i="1"/>
  <c r="N34" i="1"/>
  <c r="N36" i="1"/>
  <c r="C54" i="1" l="1"/>
  <c r="N13" i="1"/>
  <c r="O10" i="1"/>
  <c r="O12" i="1"/>
  <c r="O8" i="1"/>
  <c r="O11" i="1"/>
  <c r="O9" i="1"/>
  <c r="O20" i="1" l="1"/>
  <c r="O35" i="1"/>
  <c r="C42" i="1"/>
  <c r="O27" i="1"/>
  <c r="O17" i="1"/>
  <c r="O29" i="1"/>
  <c r="O30" i="1"/>
  <c r="O19" i="1"/>
  <c r="O23" i="1"/>
  <c r="O36" i="1"/>
  <c r="O24" i="1"/>
  <c r="O34" i="1"/>
  <c r="O25" i="1"/>
  <c r="O21" i="1"/>
  <c r="O26" i="1"/>
  <c r="O32" i="1"/>
  <c r="O15" i="1"/>
  <c r="O22" i="1"/>
  <c r="O28" i="1"/>
  <c r="O33" i="1"/>
  <c r="O16" i="1"/>
  <c r="O14" i="1"/>
  <c r="O31" i="1"/>
  <c r="D42" i="1" l="1"/>
  <c r="E42" i="1" l="1"/>
  <c r="F4" i="1" s="1"/>
  <c r="D54" i="1"/>
  <c r="E54" i="1" l="1"/>
  <c r="F42" i="1"/>
  <c r="G4" i="1" s="1"/>
  <c r="G42" i="1" l="1"/>
  <c r="F54" i="1"/>
  <c r="G54" i="1" l="1"/>
  <c r="H42" i="1"/>
  <c r="H54" i="1" s="1"/>
  <c r="I42" i="1" l="1"/>
  <c r="J42" i="1" l="1"/>
  <c r="I54" i="1"/>
  <c r="K42" i="1" l="1"/>
  <c r="J54" i="1"/>
  <c r="L42" i="1" l="1"/>
  <c r="K54" i="1"/>
  <c r="L54" i="1" l="1"/>
  <c r="N4" i="1" l="1"/>
  <c r="M42" i="1"/>
  <c r="N42" i="1" l="1"/>
  <c r="M54" i="1"/>
  <c r="N54" i="1" s="1"/>
</calcChain>
</file>

<file path=xl/sharedStrings.xml><?xml version="1.0" encoding="utf-8"?>
<sst xmlns="http://schemas.openxmlformats.org/spreadsheetml/2006/main" count="69" uniqueCount="67">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</sst>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0" borderId="12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G4" sqref="G4:H4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66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30360859.920000002</v>
      </c>
      <c r="C4" s="17">
        <f t="shared" ref="C4:D4" si="0">B42</f>
        <v>33324491.249999993</v>
      </c>
      <c r="D4" s="17">
        <f t="shared" si="0"/>
        <v>36945158.949999988</v>
      </c>
      <c r="E4" s="17">
        <f t="shared" ref="E4" si="1">D42</f>
        <v>39356080.409999989</v>
      </c>
      <c r="F4" s="17">
        <f t="shared" ref="F4:H4" si="2">E42</f>
        <v>41889315.769999981</v>
      </c>
      <c r="G4" s="17">
        <f t="shared" si="2"/>
        <v>46154262.019999981</v>
      </c>
      <c r="H4" s="17">
        <f t="shared" si="2"/>
        <v>44266533.699999988</v>
      </c>
      <c r="I4" s="17"/>
      <c r="J4" s="17"/>
      <c r="K4" s="17"/>
      <c r="L4" s="17"/>
      <c r="M4" s="17"/>
      <c r="N4" s="17">
        <f>M4</f>
        <v>0</v>
      </c>
      <c r="O4" s="18"/>
    </row>
    <row r="5" spans="1:15" x14ac:dyDescent="0.25">
      <c r="A5" s="10" t="s">
        <v>0</v>
      </c>
      <c r="B5" s="51">
        <f>SUM(B6:B12)</f>
        <v>24566096.349999998</v>
      </c>
      <c r="C5" s="51">
        <f>SUM(C6:C12)</f>
        <v>30559081.400000002</v>
      </c>
      <c r="D5" s="51">
        <f>SUM(D6:D12)</f>
        <v>25246066.800000001</v>
      </c>
      <c r="E5" s="51">
        <f>SUM(E6:E12)</f>
        <v>25138166.34</v>
      </c>
      <c r="F5" s="51">
        <f t="shared" ref="F5:M5" si="3">SUM(F6:F12)</f>
        <v>27091167.850000001</v>
      </c>
      <c r="G5" s="51">
        <f t="shared" si="3"/>
        <v>25193071.02</v>
      </c>
      <c r="H5" s="51">
        <f t="shared" si="3"/>
        <v>27993520.550000001</v>
      </c>
      <c r="I5" s="51">
        <f t="shared" si="3"/>
        <v>0</v>
      </c>
      <c r="J5" s="51">
        <f t="shared" si="3"/>
        <v>0</v>
      </c>
      <c r="K5" s="51">
        <f t="shared" si="3"/>
        <v>0</v>
      </c>
      <c r="L5" s="51">
        <f t="shared" si="3"/>
        <v>0</v>
      </c>
      <c r="M5" s="51">
        <f t="shared" si="3"/>
        <v>0</v>
      </c>
      <c r="N5" s="11">
        <f>SUM(B5:M5)</f>
        <v>185787170.31000003</v>
      </c>
      <c r="O5" s="11">
        <v>100</v>
      </c>
    </row>
    <row r="6" spans="1:15" x14ac:dyDescent="0.25">
      <c r="A6" s="12" t="s">
        <v>60</v>
      </c>
      <c r="B6" s="13">
        <v>32560.34</v>
      </c>
      <c r="C6" s="13">
        <v>32340.04</v>
      </c>
      <c r="D6" s="13">
        <v>32472.22</v>
      </c>
      <c r="E6" s="13">
        <v>32340.04</v>
      </c>
      <c r="F6" s="13">
        <v>32075.68</v>
      </c>
      <c r="G6" s="13">
        <v>31943.5</v>
      </c>
      <c r="H6" s="13">
        <v>31855.38</v>
      </c>
      <c r="I6" s="13"/>
      <c r="J6" s="13"/>
      <c r="K6" s="14"/>
      <c r="L6" s="14"/>
      <c r="M6" s="14"/>
      <c r="N6" s="14">
        <f t="shared" ref="N6" si="4">SUM(B6:M6)</f>
        <v>225587.20000000001</v>
      </c>
      <c r="O6" s="14">
        <f>(N6/N$5)*100</f>
        <v>0.12142237788733776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589751.13</v>
      </c>
      <c r="G7" s="13">
        <v>0</v>
      </c>
      <c r="H7" s="13">
        <v>0</v>
      </c>
      <c r="I7" s="13"/>
      <c r="J7" s="13"/>
      <c r="K7" s="14"/>
      <c r="L7" s="14"/>
      <c r="M7" s="14"/>
      <c r="N7" s="14"/>
      <c r="O7" s="14"/>
    </row>
    <row r="8" spans="1:15" x14ac:dyDescent="0.25">
      <c r="A8" s="12" t="s">
        <v>1</v>
      </c>
      <c r="B8" s="50">
        <v>23828768.219999999</v>
      </c>
      <c r="C8" s="50">
        <v>20425311.600000001</v>
      </c>
      <c r="D8" s="50">
        <v>19519151.300000001</v>
      </c>
      <c r="E8" s="50">
        <v>19446420.280000001</v>
      </c>
      <c r="F8" s="50">
        <v>20354499.32</v>
      </c>
      <c r="G8" s="13">
        <v>18999986.41</v>
      </c>
      <c r="H8" s="13">
        <v>20263951.530000001</v>
      </c>
      <c r="I8" s="13"/>
      <c r="J8" s="13"/>
      <c r="K8" s="14"/>
      <c r="L8" s="14"/>
      <c r="M8" s="14"/>
      <c r="N8" s="14">
        <f t="shared" ref="N8:N36" si="5">SUM(B8:M8)</f>
        <v>142838088.66</v>
      </c>
      <c r="O8" s="14">
        <f>(N8/N$5)*100</f>
        <v>76.882643953112463</v>
      </c>
    </row>
    <row r="9" spans="1:15" x14ac:dyDescent="0.25">
      <c r="A9" s="12" t="s">
        <v>45</v>
      </c>
      <c r="B9" s="50">
        <v>409577.88</v>
      </c>
      <c r="C9" s="50">
        <v>481090.64</v>
      </c>
      <c r="D9" s="50">
        <v>448757.37</v>
      </c>
      <c r="E9" s="50">
        <v>448043.79</v>
      </c>
      <c r="F9" s="50">
        <v>703183.92</v>
      </c>
      <c r="G9" s="13">
        <v>571141.86</v>
      </c>
      <c r="H9" s="13">
        <v>348045.46</v>
      </c>
      <c r="I9" s="13"/>
      <c r="J9" s="13"/>
      <c r="K9" s="14"/>
      <c r="L9" s="14"/>
      <c r="M9" s="14"/>
      <c r="N9" s="14">
        <f t="shared" si="5"/>
        <v>3409840.92</v>
      </c>
      <c r="O9" s="14">
        <f t="shared" ref="O9:O12" si="6">(N9/N$5)*100</f>
        <v>1.8353478952881519</v>
      </c>
    </row>
    <row r="10" spans="1:15" x14ac:dyDescent="0.25">
      <c r="A10" s="12" t="s">
        <v>2</v>
      </c>
      <c r="B10" s="13">
        <v>0</v>
      </c>
      <c r="C10" s="13">
        <v>0</v>
      </c>
      <c r="D10" s="13">
        <v>0</v>
      </c>
      <c r="E10" s="13">
        <v>0</v>
      </c>
      <c r="F10" s="13">
        <v>64587.31</v>
      </c>
      <c r="G10" s="13">
        <v>0</v>
      </c>
      <c r="H10" s="13">
        <v>0</v>
      </c>
      <c r="I10" s="13"/>
      <c r="J10" s="13"/>
      <c r="K10" s="13"/>
      <c r="L10" s="13"/>
      <c r="M10" s="13"/>
      <c r="N10" s="15">
        <f t="shared" si="5"/>
        <v>64587.31</v>
      </c>
      <c r="O10" s="15">
        <f t="shared" si="6"/>
        <v>3.4764138929631774E-2</v>
      </c>
    </row>
    <row r="11" spans="1:15" x14ac:dyDescent="0.25">
      <c r="A11" s="12" t="s">
        <v>3</v>
      </c>
      <c r="B11" s="50">
        <v>295189.90999999997</v>
      </c>
      <c r="C11" s="50">
        <v>278346.03000000003</v>
      </c>
      <c r="D11" s="50">
        <v>376850.95</v>
      </c>
      <c r="E11" s="13">
        <v>296922.67</v>
      </c>
      <c r="F11" s="50">
        <v>365827.41</v>
      </c>
      <c r="G11" s="13">
        <v>350684.5</v>
      </c>
      <c r="H11" s="50">
        <v>332761.81</v>
      </c>
      <c r="I11" s="13"/>
      <c r="J11" s="13"/>
      <c r="K11" s="14"/>
      <c r="L11" s="14"/>
      <c r="M11" s="14"/>
      <c r="N11" s="14">
        <f>SUM(B11:M11)</f>
        <v>2296583.2799999998</v>
      </c>
      <c r="O11" s="14">
        <f t="shared" si="6"/>
        <v>1.236136637512685</v>
      </c>
    </row>
    <row r="12" spans="1:15" x14ac:dyDescent="0.25">
      <c r="A12" s="12" t="s">
        <v>4</v>
      </c>
      <c r="B12" s="50">
        <v>0</v>
      </c>
      <c r="C12" s="50">
        <v>9341993.0899999999</v>
      </c>
      <c r="D12" s="50">
        <v>4868834.96</v>
      </c>
      <c r="E12" s="50">
        <v>4914439.5599999996</v>
      </c>
      <c r="F12" s="50">
        <v>4981243.08</v>
      </c>
      <c r="G12" s="13">
        <v>5239314.75</v>
      </c>
      <c r="H12" s="50">
        <v>7016906.3700000001</v>
      </c>
      <c r="I12" s="13"/>
      <c r="J12" s="13"/>
      <c r="K12" s="14"/>
      <c r="L12" s="14"/>
      <c r="M12" s="14"/>
      <c r="N12" s="14">
        <f t="shared" si="5"/>
        <v>36362731.809999995</v>
      </c>
      <c r="O12" s="14">
        <f t="shared" si="6"/>
        <v>19.572251275115505</v>
      </c>
    </row>
    <row r="13" spans="1:15" x14ac:dyDescent="0.25">
      <c r="A13" s="37" t="s">
        <v>5</v>
      </c>
      <c r="B13" s="52">
        <f>SUM(B14:B36)</f>
        <v>21616336.860000003</v>
      </c>
      <c r="C13" s="52">
        <f t="shared" ref="C13:D13" si="7">SUM(C14:C36)</f>
        <v>26912128.080000006</v>
      </c>
      <c r="D13" s="52">
        <f t="shared" si="7"/>
        <v>22929826.920000006</v>
      </c>
      <c r="E13" s="52">
        <f t="shared" ref="E13:M13" si="8">SUM(E14:E36)</f>
        <v>22606776.43</v>
      </c>
      <c r="F13" s="52">
        <f t="shared" si="8"/>
        <v>22837999.409999996</v>
      </c>
      <c r="G13" s="52">
        <f t="shared" si="8"/>
        <v>27064812.77</v>
      </c>
      <c r="H13" s="52">
        <f>SUM(H14:H36)</f>
        <v>27589009.040000007</v>
      </c>
      <c r="I13" s="52">
        <f>SUM(I14:I36)</f>
        <v>0</v>
      </c>
      <c r="J13" s="38">
        <f t="shared" si="8"/>
        <v>0</v>
      </c>
      <c r="K13" s="38">
        <f t="shared" si="8"/>
        <v>0</v>
      </c>
      <c r="L13" s="38">
        <f t="shared" si="8"/>
        <v>0</v>
      </c>
      <c r="M13" s="38">
        <f t="shared" si="8"/>
        <v>0</v>
      </c>
      <c r="N13" s="39">
        <f t="shared" si="5"/>
        <v>171556889.51000005</v>
      </c>
      <c r="O13" s="39">
        <v>100</v>
      </c>
    </row>
    <row r="14" spans="1:15" x14ac:dyDescent="0.25">
      <c r="A14" s="40" t="s">
        <v>6</v>
      </c>
      <c r="B14" s="53">
        <v>1046220.37</v>
      </c>
      <c r="C14" s="53">
        <v>1042793.27</v>
      </c>
      <c r="D14" s="53">
        <v>1032553.96</v>
      </c>
      <c r="E14" s="53">
        <v>1030605.71</v>
      </c>
      <c r="F14" s="53">
        <v>1025039.7</v>
      </c>
      <c r="G14" s="41">
        <v>1044187.16</v>
      </c>
      <c r="H14" s="41">
        <v>1042430.91</v>
      </c>
      <c r="I14" s="41"/>
      <c r="J14" s="41"/>
      <c r="K14" s="42"/>
      <c r="L14" s="42"/>
      <c r="M14" s="42"/>
      <c r="N14" s="42">
        <f t="shared" si="5"/>
        <v>7263831.0800000001</v>
      </c>
      <c r="O14" s="42">
        <f>(N14/N$13)*100</f>
        <v>4.2340655048869902</v>
      </c>
    </row>
    <row r="15" spans="1:15" x14ac:dyDescent="0.25">
      <c r="A15" s="40" t="s">
        <v>7</v>
      </c>
      <c r="B15" s="53">
        <v>101000</v>
      </c>
      <c r="C15" s="53">
        <v>134482.4</v>
      </c>
      <c r="D15" s="53">
        <v>11165.8</v>
      </c>
      <c r="E15" s="54">
        <v>199129.44</v>
      </c>
      <c r="F15" s="53">
        <v>23924.83</v>
      </c>
      <c r="G15" s="41">
        <v>175804.79999999999</v>
      </c>
      <c r="H15" s="41">
        <v>249084</v>
      </c>
      <c r="I15" s="41"/>
      <c r="J15" s="41"/>
      <c r="K15" s="42"/>
      <c r="L15" s="42"/>
      <c r="M15" s="42"/>
      <c r="N15" s="42">
        <f t="shared" si="5"/>
        <v>894591.27</v>
      </c>
      <c r="O15" s="42">
        <f t="shared" ref="O15:O36" si="9">(N15/N$13)*100</f>
        <v>0.52145458719561033</v>
      </c>
    </row>
    <row r="16" spans="1:15" x14ac:dyDescent="0.25">
      <c r="A16" s="40" t="s">
        <v>8</v>
      </c>
      <c r="B16" s="53">
        <v>113448.8</v>
      </c>
      <c r="C16" s="53">
        <v>176475.71</v>
      </c>
      <c r="D16" s="53">
        <v>160892.29</v>
      </c>
      <c r="E16" s="53">
        <v>150969.82999999999</v>
      </c>
      <c r="F16" s="53">
        <v>152507.85999999999</v>
      </c>
      <c r="G16" s="41">
        <v>176917.33</v>
      </c>
      <c r="H16" s="41">
        <v>192572.57</v>
      </c>
      <c r="I16" s="41"/>
      <c r="J16" s="41"/>
      <c r="K16" s="42"/>
      <c r="L16" s="42"/>
      <c r="M16" s="42"/>
      <c r="N16" s="42">
        <f t="shared" si="5"/>
        <v>1123784.3899999999</v>
      </c>
      <c r="O16" s="42">
        <f t="shared" si="9"/>
        <v>0.65505057430788549</v>
      </c>
    </row>
    <row r="17" spans="1:15" x14ac:dyDescent="0.2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42463.99</v>
      </c>
      <c r="F17" s="53">
        <v>42463.99</v>
      </c>
      <c r="G17" s="41">
        <v>43047.69</v>
      </c>
      <c r="H17" s="41">
        <v>43033.09</v>
      </c>
      <c r="I17" s="41"/>
      <c r="J17" s="41"/>
      <c r="K17" s="42"/>
      <c r="L17" s="42"/>
      <c r="M17" s="42"/>
      <c r="N17" s="42">
        <f t="shared" ref="N17" si="10">SUM(B17:M17)</f>
        <v>298400.73</v>
      </c>
      <c r="O17" s="42">
        <f t="shared" ref="O17" si="11">(N17/N$13)*100</f>
        <v>0.17393689688143141</v>
      </c>
    </row>
    <row r="18" spans="1:15" x14ac:dyDescent="0.25">
      <c r="A18" s="40" t="s">
        <v>64</v>
      </c>
      <c r="B18" s="53">
        <v>43227.4</v>
      </c>
      <c r="C18" s="53">
        <v>110677.05</v>
      </c>
      <c r="D18" s="53">
        <v>106577.9</v>
      </c>
      <c r="E18" s="53">
        <v>105087.3</v>
      </c>
      <c r="F18" s="53">
        <v>104714.65</v>
      </c>
      <c r="G18" s="41">
        <v>108278.16</v>
      </c>
      <c r="H18" s="41">
        <v>106308.36</v>
      </c>
      <c r="I18" s="41"/>
      <c r="J18" s="41"/>
      <c r="K18" s="42"/>
      <c r="L18" s="42"/>
      <c r="M18" s="42"/>
      <c r="N18" s="42">
        <f t="shared" ref="N18" si="12">SUM(B18:M18)</f>
        <v>684870.82000000007</v>
      </c>
      <c r="O18" s="42"/>
    </row>
    <row r="19" spans="1:15" x14ac:dyDescent="0.25">
      <c r="A19" s="40" t="s">
        <v>9</v>
      </c>
      <c r="B19" s="54">
        <v>44168.2</v>
      </c>
      <c r="C19" s="54">
        <v>41602.22</v>
      </c>
      <c r="D19" s="54">
        <v>37747.35</v>
      </c>
      <c r="E19" s="54">
        <v>31766.57</v>
      </c>
      <c r="F19" s="54">
        <v>29882.639999999999</v>
      </c>
      <c r="G19" s="41">
        <v>28003.47</v>
      </c>
      <c r="H19" s="41">
        <v>27275</v>
      </c>
      <c r="I19" s="41"/>
      <c r="J19" s="41"/>
      <c r="K19" s="42"/>
      <c r="L19" s="42"/>
      <c r="M19" s="42"/>
      <c r="N19" s="42">
        <f t="shared" si="5"/>
        <v>240445.44999999998</v>
      </c>
      <c r="O19" s="42">
        <f t="shared" si="9"/>
        <v>0.14015493675990459</v>
      </c>
    </row>
    <row r="20" spans="1:15" x14ac:dyDescent="0.25">
      <c r="A20" s="40" t="s">
        <v>62</v>
      </c>
      <c r="B20" s="54">
        <v>524521.51</v>
      </c>
      <c r="C20" s="54">
        <v>556315.88</v>
      </c>
      <c r="D20" s="54">
        <v>736197.7</v>
      </c>
      <c r="E20" s="54">
        <v>394876.5</v>
      </c>
      <c r="F20" s="54">
        <v>493135.69</v>
      </c>
      <c r="G20" s="41">
        <v>700005.12</v>
      </c>
      <c r="H20" s="41">
        <v>341969.21</v>
      </c>
      <c r="I20" s="41"/>
      <c r="J20" s="41"/>
      <c r="K20" s="42"/>
      <c r="L20" s="42"/>
      <c r="M20" s="42"/>
      <c r="N20" s="42">
        <f t="shared" si="5"/>
        <v>3747021.61</v>
      </c>
      <c r="O20" s="42">
        <f t="shared" si="9"/>
        <v>2.1841277378613149</v>
      </c>
    </row>
    <row r="21" spans="1:15" x14ac:dyDescent="0.25">
      <c r="A21" s="40" t="s">
        <v>10</v>
      </c>
      <c r="B21" s="54">
        <v>0</v>
      </c>
      <c r="C21" s="54">
        <v>1464.42</v>
      </c>
      <c r="D21" s="53">
        <v>1414.81</v>
      </c>
      <c r="E21" s="54">
        <v>2320.66</v>
      </c>
      <c r="F21" s="53">
        <v>8485.86</v>
      </c>
      <c r="G21" s="41">
        <v>2567553.11</v>
      </c>
      <c r="H21" s="41">
        <v>1863443.15</v>
      </c>
      <c r="I21" s="41"/>
      <c r="J21" s="41"/>
      <c r="K21" s="43"/>
      <c r="L21" s="43"/>
      <c r="M21" s="43"/>
      <c r="N21" s="43">
        <f t="shared" si="5"/>
        <v>4444682.01</v>
      </c>
      <c r="O21" s="43">
        <f t="shared" si="9"/>
        <v>2.5907919073928647</v>
      </c>
    </row>
    <row r="22" spans="1:15" x14ac:dyDescent="0.25">
      <c r="A22" s="40" t="s">
        <v>11</v>
      </c>
      <c r="B22" s="54">
        <v>0</v>
      </c>
      <c r="C22" s="54">
        <v>7105.75</v>
      </c>
      <c r="D22" s="54">
        <v>110368.25</v>
      </c>
      <c r="E22" s="54">
        <v>160025.46</v>
      </c>
      <c r="F22" s="54">
        <v>464708.01</v>
      </c>
      <c r="G22" s="41">
        <v>436113.21</v>
      </c>
      <c r="H22" s="41">
        <v>380928.8</v>
      </c>
      <c r="I22" s="41"/>
      <c r="J22" s="41"/>
      <c r="K22" s="42"/>
      <c r="L22" s="42"/>
      <c r="M22" s="42"/>
      <c r="N22" s="42">
        <f t="shared" si="5"/>
        <v>1559249.48</v>
      </c>
      <c r="O22" s="42">
        <f t="shared" si="9"/>
        <v>0.90888187845648216</v>
      </c>
    </row>
    <row r="23" spans="1:15" x14ac:dyDescent="0.25">
      <c r="A23" s="40" t="s">
        <v>12</v>
      </c>
      <c r="B23" s="53">
        <v>192.38</v>
      </c>
      <c r="C23" s="54">
        <v>0</v>
      </c>
      <c r="D23" s="54">
        <v>1211.5</v>
      </c>
      <c r="E23" s="53">
        <v>47530.95</v>
      </c>
      <c r="F23" s="54">
        <v>28759.82</v>
      </c>
      <c r="G23" s="41">
        <v>1269.0999999999999</v>
      </c>
      <c r="H23" s="41">
        <v>3607.45</v>
      </c>
      <c r="I23" s="41"/>
      <c r="J23" s="41"/>
      <c r="K23" s="42"/>
      <c r="L23" s="42"/>
      <c r="M23" s="42"/>
      <c r="N23" s="42">
        <f t="shared" si="5"/>
        <v>82571.199999999997</v>
      </c>
      <c r="O23" s="42">
        <f t="shared" si="9"/>
        <v>4.813050658346596E-2</v>
      </c>
    </row>
    <row r="24" spans="1:15" x14ac:dyDescent="0.25">
      <c r="A24" s="40" t="s">
        <v>13</v>
      </c>
      <c r="B24" s="53">
        <v>2710167.04</v>
      </c>
      <c r="C24" s="54">
        <v>34519.4</v>
      </c>
      <c r="D24" s="53">
        <v>7663.72</v>
      </c>
      <c r="E24" s="54">
        <v>12986.66</v>
      </c>
      <c r="F24" s="53">
        <v>18168.18</v>
      </c>
      <c r="G24" s="41">
        <v>28277.040000000001</v>
      </c>
      <c r="H24" s="41">
        <v>17479.87</v>
      </c>
      <c r="I24" s="41"/>
      <c r="J24" s="41"/>
      <c r="K24" s="43"/>
      <c r="L24" s="42"/>
      <c r="M24" s="43"/>
      <c r="N24" s="43">
        <f t="shared" si="5"/>
        <v>2829261.9100000006</v>
      </c>
      <c r="O24" s="43">
        <f t="shared" si="9"/>
        <v>1.6491683418141496</v>
      </c>
    </row>
    <row r="25" spans="1:15" x14ac:dyDescent="0.25">
      <c r="A25" s="40" t="s">
        <v>52</v>
      </c>
      <c r="B25" s="54">
        <v>119142.03</v>
      </c>
      <c r="C25" s="53">
        <v>249287.43</v>
      </c>
      <c r="D25" s="53">
        <v>180254.47</v>
      </c>
      <c r="E25" s="54">
        <v>0</v>
      </c>
      <c r="F25" s="54">
        <v>161705.82</v>
      </c>
      <c r="G25" s="41">
        <v>128842.71</v>
      </c>
      <c r="H25" s="41">
        <v>40628.14</v>
      </c>
      <c r="I25" s="41"/>
      <c r="J25" s="41"/>
      <c r="K25" s="42"/>
      <c r="L25" s="42"/>
      <c r="M25" s="42"/>
      <c r="N25" s="43">
        <f t="shared" ref="N25" si="13">SUM(B25:M25)</f>
        <v>879860.6</v>
      </c>
      <c r="O25" s="43">
        <f t="shared" ref="O25" si="14">(N25/N$13)*100</f>
        <v>0.51286812352045641</v>
      </c>
    </row>
    <row r="26" spans="1:15" x14ac:dyDescent="0.25">
      <c r="A26" s="40" t="s">
        <v>14</v>
      </c>
      <c r="B26" s="53">
        <v>8800771.0600000005</v>
      </c>
      <c r="C26" s="53">
        <v>18228183.100000001</v>
      </c>
      <c r="D26" s="53">
        <v>13592885.880000001</v>
      </c>
      <c r="E26" s="53">
        <v>13647902.09</v>
      </c>
      <c r="F26" s="54">
        <v>13628796.17</v>
      </c>
      <c r="G26" s="41">
        <v>13878674.949999999</v>
      </c>
      <c r="H26" s="41">
        <v>14046875.34</v>
      </c>
      <c r="I26" s="41"/>
      <c r="J26" s="41"/>
      <c r="K26" s="42"/>
      <c r="L26" s="42"/>
      <c r="M26" s="42"/>
      <c r="N26" s="42">
        <f t="shared" si="5"/>
        <v>95824088.590000018</v>
      </c>
      <c r="O26" s="42">
        <f t="shared" si="9"/>
        <v>55.855575875554933</v>
      </c>
    </row>
    <row r="27" spans="1:15" x14ac:dyDescent="0.25">
      <c r="A27" s="40" t="s">
        <v>59</v>
      </c>
      <c r="B27" s="54">
        <v>365644.58</v>
      </c>
      <c r="C27" s="54">
        <v>367885.51</v>
      </c>
      <c r="D27" s="54">
        <v>376025.46</v>
      </c>
      <c r="E27" s="54">
        <v>376371.7</v>
      </c>
      <c r="F27" s="53">
        <v>404926.63</v>
      </c>
      <c r="G27" s="41">
        <v>339916.68</v>
      </c>
      <c r="H27" s="41">
        <v>395811.89</v>
      </c>
      <c r="I27" s="41"/>
      <c r="J27" s="41"/>
      <c r="K27" s="42"/>
      <c r="L27" s="42"/>
      <c r="M27" s="42"/>
      <c r="N27" s="42">
        <f t="shared" ref="N27" si="15">SUM(B27:M27)</f>
        <v>2626582.4500000002</v>
      </c>
      <c r="O27" s="42">
        <f t="shared" ref="O27" si="16">(N27/N$13)*100</f>
        <v>1.531027088158355</v>
      </c>
    </row>
    <row r="28" spans="1:15" x14ac:dyDescent="0.2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/>
      <c r="J28" s="41"/>
      <c r="K28" s="41"/>
      <c r="L28" s="41"/>
      <c r="M28" s="41"/>
      <c r="N28" s="43">
        <f t="shared" si="5"/>
        <v>0</v>
      </c>
      <c r="O28" s="43">
        <f t="shared" si="9"/>
        <v>0</v>
      </c>
    </row>
    <row r="29" spans="1:15" x14ac:dyDescent="0.25">
      <c r="A29" s="40" t="s">
        <v>15</v>
      </c>
      <c r="B29" s="53">
        <v>2029742.15</v>
      </c>
      <c r="C29" s="53">
        <v>2223620.16</v>
      </c>
      <c r="D29" s="53">
        <v>2174629.5499999998</v>
      </c>
      <c r="E29" s="53">
        <v>2148764.41</v>
      </c>
      <c r="F29" s="53">
        <v>2153348.2999999998</v>
      </c>
      <c r="G29" s="41">
        <v>2174827.6</v>
      </c>
      <c r="H29" s="41">
        <v>2166097.88</v>
      </c>
      <c r="I29" s="41"/>
      <c r="J29" s="41"/>
      <c r="K29" s="42"/>
      <c r="L29" s="42"/>
      <c r="M29" s="42"/>
      <c r="N29" s="42">
        <f t="shared" si="5"/>
        <v>15071030.050000001</v>
      </c>
      <c r="O29" s="42">
        <f t="shared" si="9"/>
        <v>8.7848585347086914</v>
      </c>
    </row>
    <row r="30" spans="1:15" x14ac:dyDescent="0.25">
      <c r="A30" s="40" t="s">
        <v>16</v>
      </c>
      <c r="B30" s="53">
        <v>23797</v>
      </c>
      <c r="C30" s="53">
        <v>453222.37</v>
      </c>
      <c r="D30" s="53">
        <v>711943.05</v>
      </c>
      <c r="E30" s="53">
        <v>507621.48</v>
      </c>
      <c r="F30" s="53">
        <v>601888.29</v>
      </c>
      <c r="G30" s="41">
        <v>916234.48</v>
      </c>
      <c r="H30" s="41">
        <v>602447.76</v>
      </c>
      <c r="I30" s="41"/>
      <c r="J30" s="41"/>
      <c r="K30" s="42"/>
      <c r="L30" s="42"/>
      <c r="M30" s="42"/>
      <c r="N30" s="42">
        <f t="shared" si="5"/>
        <v>3817154.4299999997</v>
      </c>
      <c r="O30" s="42">
        <f t="shared" si="9"/>
        <v>2.2250079497842012</v>
      </c>
    </row>
    <row r="31" spans="1:15" x14ac:dyDescent="0.25">
      <c r="A31" s="40" t="s">
        <v>53</v>
      </c>
      <c r="B31" s="53">
        <v>38909.47</v>
      </c>
      <c r="C31" s="53">
        <v>39574.21</v>
      </c>
      <c r="D31" s="53">
        <v>40128.17</v>
      </c>
      <c r="E31" s="53">
        <v>41905.24</v>
      </c>
      <c r="F31" s="53">
        <v>41346.870000000003</v>
      </c>
      <c r="G31" s="41">
        <v>40416.230000000003</v>
      </c>
      <c r="H31" s="41">
        <v>53688.92</v>
      </c>
      <c r="I31" s="41"/>
      <c r="J31" s="41"/>
      <c r="K31" s="42"/>
      <c r="L31" s="42"/>
      <c r="M31" s="42"/>
      <c r="N31" s="42">
        <f t="shared" ref="N31" si="17">SUM(B31:M31)</f>
        <v>295969.11</v>
      </c>
      <c r="O31" s="42">
        <f t="shared" ref="O31" si="18">(N31/N$13)*100</f>
        <v>0.17251951282478106</v>
      </c>
    </row>
    <row r="32" spans="1:15" ht="15.75" customHeight="1" x14ac:dyDescent="0.25">
      <c r="A32" s="40" t="s">
        <v>17</v>
      </c>
      <c r="B32" s="54">
        <v>4605841.32</v>
      </c>
      <c r="C32" s="54">
        <v>2733807.52</v>
      </c>
      <c r="D32" s="54">
        <v>2746299.34</v>
      </c>
      <c r="E32" s="54">
        <v>2752369.05</v>
      </c>
      <c r="F32" s="54">
        <v>2662262.56</v>
      </c>
      <c r="G32" s="41">
        <v>3156024.09</v>
      </c>
      <c r="H32" s="41">
        <v>5313755.68</v>
      </c>
      <c r="I32" s="41"/>
      <c r="J32" s="41"/>
      <c r="K32" s="43"/>
      <c r="L32" s="43"/>
      <c r="M32" s="43"/>
      <c r="N32" s="43">
        <f t="shared" si="5"/>
        <v>23970359.560000002</v>
      </c>
      <c r="O32" s="43">
        <f t="shared" si="9"/>
        <v>13.972251203938255</v>
      </c>
    </row>
    <row r="33" spans="1:16" ht="15.75" customHeight="1" x14ac:dyDescent="0.25">
      <c r="A33" s="40" t="s">
        <v>18</v>
      </c>
      <c r="B33" s="54">
        <v>0</v>
      </c>
      <c r="C33" s="54">
        <v>24789.46</v>
      </c>
      <c r="D33" s="54">
        <v>65915.520000000004</v>
      </c>
      <c r="E33" s="54">
        <v>98757.87</v>
      </c>
      <c r="F33" s="54">
        <v>120435.31</v>
      </c>
      <c r="G33" s="41">
        <v>77451.02</v>
      </c>
      <c r="H33" s="41">
        <v>44321.26</v>
      </c>
      <c r="I33" s="41"/>
      <c r="J33" s="41"/>
      <c r="K33" s="42"/>
      <c r="L33" s="42"/>
      <c r="M33" s="42"/>
      <c r="N33" s="42">
        <f t="shared" si="5"/>
        <v>431670.44000000006</v>
      </c>
      <c r="O33" s="42">
        <f t="shared" si="9"/>
        <v>0.25161941396404136</v>
      </c>
    </row>
    <row r="34" spans="1:16" x14ac:dyDescent="0.25">
      <c r="A34" s="40" t="s">
        <v>19</v>
      </c>
      <c r="B34" s="53">
        <v>974762.06</v>
      </c>
      <c r="C34" s="53">
        <v>236786.84</v>
      </c>
      <c r="D34" s="54">
        <v>32570.25</v>
      </c>
      <c r="E34" s="54">
        <v>46009.64</v>
      </c>
      <c r="F34" s="54">
        <v>54404.88</v>
      </c>
      <c r="G34" s="54">
        <v>298793.73</v>
      </c>
      <c r="H34" s="41">
        <v>0</v>
      </c>
      <c r="I34" s="41"/>
      <c r="J34" s="41"/>
      <c r="K34" s="41"/>
      <c r="L34" s="41"/>
      <c r="M34" s="41"/>
      <c r="N34" s="43">
        <f t="shared" si="5"/>
        <v>1643327.4</v>
      </c>
      <c r="O34" s="43">
        <f t="shared" si="9"/>
        <v>0.957890647640945</v>
      </c>
    </row>
    <row r="35" spans="1:16" ht="15.75" customHeight="1" x14ac:dyDescent="0.25">
      <c r="A35" s="40" t="s">
        <v>20</v>
      </c>
      <c r="B35" s="54">
        <v>32317.5</v>
      </c>
      <c r="C35" s="54">
        <v>207071.39</v>
      </c>
      <c r="D35" s="54">
        <v>760917.96</v>
      </c>
      <c r="E35" s="54">
        <v>809311.88</v>
      </c>
      <c r="F35" s="54">
        <v>617093.35</v>
      </c>
      <c r="G35" s="41">
        <v>744175.09</v>
      </c>
      <c r="H35" s="41">
        <v>657249.76</v>
      </c>
      <c r="I35" s="41"/>
      <c r="J35" s="41"/>
      <c r="K35" s="42"/>
      <c r="L35" s="42"/>
      <c r="M35" s="42"/>
      <c r="N35" s="42">
        <f t="shared" ref="N35" si="19">SUM(B35:M35)</f>
        <v>3828136.9299999997</v>
      </c>
      <c r="O35" s="42">
        <f t="shared" ref="O35" si="20">(N35/N$13)*100</f>
        <v>2.2314096163283828</v>
      </c>
      <c r="P35" s="9"/>
    </row>
    <row r="36" spans="1:16" ht="15.75" customHeight="1" x14ac:dyDescent="0.25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41">
        <v>0</v>
      </c>
      <c r="H36" s="41">
        <v>0</v>
      </c>
      <c r="I36" s="41"/>
      <c r="J36" s="41"/>
      <c r="K36" s="42"/>
      <c r="L36" s="42"/>
      <c r="M36" s="42"/>
      <c r="N36" s="42">
        <f t="shared" si="5"/>
        <v>0</v>
      </c>
      <c r="O36" s="42">
        <f t="shared" si="9"/>
        <v>0</v>
      </c>
      <c r="P36" s="9"/>
    </row>
    <row r="37" spans="1:16" x14ac:dyDescent="0.25">
      <c r="A37" s="20" t="s">
        <v>21</v>
      </c>
      <c r="B37" s="55">
        <f t="shared" ref="B37:G37" si="21">SUM(B38)</f>
        <v>5929876.9100000001</v>
      </c>
      <c r="C37" s="55">
        <f t="shared" si="21"/>
        <v>5042677.82</v>
      </c>
      <c r="D37" s="55">
        <f t="shared" si="21"/>
        <v>5460609.7000000002</v>
      </c>
      <c r="E37" s="55">
        <f t="shared" si="21"/>
        <v>5327453.8</v>
      </c>
      <c r="F37" s="55">
        <f t="shared" si="21"/>
        <v>5409983.7300000004</v>
      </c>
      <c r="G37" s="55">
        <f t="shared" si="21"/>
        <v>5539555.2300000004</v>
      </c>
      <c r="H37" s="55">
        <f t="shared" ref="H37" si="22">SUM(H38)</f>
        <v>5477038.9100000001</v>
      </c>
      <c r="I37" s="55">
        <f t="shared" ref="I37" si="23">SUM(I38)</f>
        <v>0</v>
      </c>
      <c r="J37" s="21">
        <f t="shared" ref="J37" si="24">SUM(J38)</f>
        <v>0</v>
      </c>
      <c r="K37" s="21">
        <f t="shared" ref="K37" si="25">SUM(K38)</f>
        <v>0</v>
      </c>
      <c r="L37" s="21">
        <f t="shared" ref="L37:M37" si="26">SUM(L38)</f>
        <v>0</v>
      </c>
      <c r="M37" s="21">
        <f t="shared" si="26"/>
        <v>0</v>
      </c>
      <c r="N37" s="22">
        <f>SUM(B37:M37)</f>
        <v>38187196.100000001</v>
      </c>
      <c r="O37" s="22">
        <v>100</v>
      </c>
    </row>
    <row r="38" spans="1:16" x14ac:dyDescent="0.25">
      <c r="A38" s="23" t="s">
        <v>22</v>
      </c>
      <c r="B38" s="56">
        <v>5929876.9100000001</v>
      </c>
      <c r="C38" s="56">
        <v>5042677.82</v>
      </c>
      <c r="D38" s="56">
        <v>5460609.7000000002</v>
      </c>
      <c r="E38" s="56">
        <v>5327453.8</v>
      </c>
      <c r="F38" s="56">
        <v>5409983.7300000004</v>
      </c>
      <c r="G38" s="24">
        <v>5539555.2300000004</v>
      </c>
      <c r="H38" s="24">
        <v>5477038.9100000001</v>
      </c>
      <c r="I38" s="24"/>
      <c r="J38" s="24"/>
      <c r="K38" s="25"/>
      <c r="L38" s="25"/>
      <c r="M38" s="25"/>
      <c r="N38" s="25">
        <f>SUM(B38:M38)</f>
        <v>38187196.100000001</v>
      </c>
      <c r="O38" s="25">
        <v>100</v>
      </c>
    </row>
    <row r="39" spans="1:16" x14ac:dyDescent="0.25">
      <c r="A39" s="26" t="s">
        <v>23</v>
      </c>
      <c r="B39" s="57">
        <f t="shared" ref="B39:G39" si="27">SUM(B40:B41)</f>
        <v>5916005.0700000003</v>
      </c>
      <c r="C39" s="57">
        <f t="shared" si="27"/>
        <v>5068963.4400000004</v>
      </c>
      <c r="D39" s="57">
        <f t="shared" si="27"/>
        <v>5365928.12</v>
      </c>
      <c r="E39" s="57">
        <f t="shared" si="27"/>
        <v>5325608.3499999996</v>
      </c>
      <c r="F39" s="57">
        <f t="shared" si="27"/>
        <v>5398205.9199999999</v>
      </c>
      <c r="G39" s="57">
        <f t="shared" si="27"/>
        <v>5555541.7999999998</v>
      </c>
      <c r="H39" s="57">
        <f t="shared" ref="H39" si="28">SUM(H40:H41)</f>
        <v>5485376.4400000004</v>
      </c>
      <c r="I39" s="57">
        <f t="shared" ref="I39" si="29">SUM(I40:I41)</f>
        <v>0</v>
      </c>
      <c r="J39" s="27">
        <f t="shared" ref="J39" si="30">SUM(J40:J41)</f>
        <v>0</v>
      </c>
      <c r="K39" s="27">
        <f t="shared" ref="K39" si="31">SUM(K40:K41)</f>
        <v>0</v>
      </c>
      <c r="L39" s="27">
        <f t="shared" ref="L39:M39" si="32">SUM(L40:L41)</f>
        <v>0</v>
      </c>
      <c r="M39" s="27">
        <f t="shared" si="32"/>
        <v>0</v>
      </c>
      <c r="N39" s="28">
        <f>SUM(B39:M39)</f>
        <v>38115629.140000008</v>
      </c>
      <c r="O39" s="28">
        <v>100</v>
      </c>
    </row>
    <row r="40" spans="1:16" x14ac:dyDescent="0.25">
      <c r="A40" s="29" t="s">
        <v>22</v>
      </c>
      <c r="B40" s="58">
        <v>5916005.0700000003</v>
      </c>
      <c r="C40" s="58">
        <v>5068963.4400000004</v>
      </c>
      <c r="D40" s="58">
        <v>5365928.12</v>
      </c>
      <c r="E40" s="58">
        <v>5325608.3499999996</v>
      </c>
      <c r="F40" s="58">
        <v>5398205.9199999999</v>
      </c>
      <c r="G40" s="30">
        <v>5555541.7999999998</v>
      </c>
      <c r="H40" s="30">
        <v>5485376.4400000004</v>
      </c>
      <c r="I40" s="30"/>
      <c r="J40" s="30"/>
      <c r="K40" s="31"/>
      <c r="L40" s="31"/>
      <c r="M40" s="31"/>
      <c r="N40" s="31">
        <f>SUM(B40:M40)</f>
        <v>38115629.140000008</v>
      </c>
      <c r="O40" s="31">
        <v>100</v>
      </c>
    </row>
    <row r="41" spans="1:16" x14ac:dyDescent="0.25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/>
      <c r="J41" s="30"/>
      <c r="K41" s="30"/>
      <c r="L41" s="30"/>
      <c r="M41" s="30"/>
      <c r="N41" s="32">
        <v>0</v>
      </c>
      <c r="O41" s="31">
        <v>0</v>
      </c>
    </row>
    <row r="42" spans="1:16" x14ac:dyDescent="0.25">
      <c r="A42" s="33" t="s">
        <v>49</v>
      </c>
      <c r="B42" s="59">
        <f t="shared" ref="B42:M42" si="33">B4+B5-B13+B37-B39</f>
        <v>33324491.249999993</v>
      </c>
      <c r="C42" s="59">
        <f t="shared" si="33"/>
        <v>36945158.949999988</v>
      </c>
      <c r="D42" s="59">
        <f t="shared" si="33"/>
        <v>39356080.409999989</v>
      </c>
      <c r="E42" s="59">
        <f t="shared" si="33"/>
        <v>41889315.769999981</v>
      </c>
      <c r="F42" s="59">
        <f t="shared" si="33"/>
        <v>46154262.019999981</v>
      </c>
      <c r="G42" s="59">
        <f t="shared" si="33"/>
        <v>44266533.699999988</v>
      </c>
      <c r="H42" s="59">
        <f t="shared" si="33"/>
        <v>44662707.679999977</v>
      </c>
      <c r="I42" s="59">
        <f t="shared" si="33"/>
        <v>0</v>
      </c>
      <c r="J42" s="34">
        <f t="shared" si="33"/>
        <v>0</v>
      </c>
      <c r="K42" s="34">
        <f t="shared" si="33"/>
        <v>0</v>
      </c>
      <c r="L42" s="34">
        <f t="shared" si="33"/>
        <v>0</v>
      </c>
      <c r="M42" s="34">
        <f t="shared" si="33"/>
        <v>0</v>
      </c>
      <c r="N42" s="34">
        <f>M42</f>
        <v>0</v>
      </c>
      <c r="O42" s="35"/>
    </row>
    <row r="43" spans="1:16" x14ac:dyDescent="0.25">
      <c r="A43" s="6" t="s">
        <v>24</v>
      </c>
      <c r="B43" s="60">
        <f t="shared" ref="B43:G43" si="34">SUM(B44:B47)</f>
        <v>6440125.4800000004</v>
      </c>
      <c r="C43" s="60">
        <f t="shared" si="34"/>
        <v>7903700.29</v>
      </c>
      <c r="D43" s="60">
        <f t="shared" si="34"/>
        <v>9253390.0700000003</v>
      </c>
      <c r="E43" s="60">
        <f t="shared" si="34"/>
        <v>10108145.59</v>
      </c>
      <c r="F43" s="60">
        <f t="shared" si="34"/>
        <v>11301394.42</v>
      </c>
      <c r="G43" s="60">
        <f t="shared" si="34"/>
        <v>10034863.129999999</v>
      </c>
      <c r="H43" s="60">
        <f t="shared" ref="H43" si="35">SUM(H44:H47)</f>
        <v>8139886.8200000003</v>
      </c>
      <c r="I43" s="60">
        <f t="shared" ref="I43" si="36">SUM(I44:I47)</f>
        <v>0</v>
      </c>
      <c r="J43" s="7">
        <f t="shared" ref="J43" si="37">SUM(J44:J47)</f>
        <v>0</v>
      </c>
      <c r="K43" s="7">
        <f t="shared" ref="K43" si="38">SUM(K44:K47)</f>
        <v>0</v>
      </c>
      <c r="L43" s="7">
        <f t="shared" ref="L43:M43" si="39">SUM(L44:L47)</f>
        <v>0</v>
      </c>
      <c r="M43" s="7">
        <f t="shared" si="39"/>
        <v>0</v>
      </c>
      <c r="N43" s="7"/>
      <c r="O43" s="8"/>
    </row>
    <row r="44" spans="1:16" x14ac:dyDescent="0.25">
      <c r="A44" s="1" t="s">
        <v>25</v>
      </c>
      <c r="B44" s="61">
        <v>0</v>
      </c>
      <c r="C44" s="54">
        <v>0</v>
      </c>
      <c r="D44" s="61">
        <v>0</v>
      </c>
      <c r="E44" s="61">
        <v>0</v>
      </c>
      <c r="F44" s="61">
        <v>0</v>
      </c>
      <c r="G44" s="2">
        <v>0</v>
      </c>
      <c r="H44" s="2">
        <v>1000000</v>
      </c>
      <c r="I44" s="2"/>
      <c r="J44" s="2"/>
      <c r="K44" s="3"/>
      <c r="L44" s="3"/>
      <c r="M44" s="3"/>
      <c r="N44" s="3"/>
      <c r="O44" s="3"/>
    </row>
    <row r="45" spans="1:16" ht="16.5" customHeight="1" x14ac:dyDescent="0.25">
      <c r="A45" s="1" t="s">
        <v>54</v>
      </c>
      <c r="B45" s="61">
        <v>1140125.48</v>
      </c>
      <c r="C45" s="61">
        <v>2303700.29</v>
      </c>
      <c r="D45" s="61">
        <v>3453390.07</v>
      </c>
      <c r="E45" s="61">
        <v>4608145.59</v>
      </c>
      <c r="F45" s="61">
        <v>5751394.4199999999</v>
      </c>
      <c r="G45" s="2">
        <v>4534863.13</v>
      </c>
      <c r="H45" s="2">
        <v>3889886.82</v>
      </c>
      <c r="I45" s="2"/>
      <c r="J45" s="2"/>
      <c r="K45" s="3"/>
      <c r="L45" s="3"/>
      <c r="M45" s="3"/>
      <c r="N45" s="3"/>
      <c r="O45" s="3"/>
    </row>
    <row r="46" spans="1:16" x14ac:dyDescent="0.25">
      <c r="A46" s="1" t="s">
        <v>26</v>
      </c>
      <c r="B46" s="61">
        <v>300000</v>
      </c>
      <c r="C46" s="61">
        <v>600000</v>
      </c>
      <c r="D46" s="61">
        <v>800000</v>
      </c>
      <c r="E46" s="61">
        <v>1000000</v>
      </c>
      <c r="F46" s="61">
        <v>1250000</v>
      </c>
      <c r="G46" s="2">
        <v>1500000</v>
      </c>
      <c r="H46" s="2">
        <v>1750000</v>
      </c>
      <c r="I46" s="2"/>
      <c r="J46" s="2"/>
      <c r="K46" s="3"/>
      <c r="L46" s="3"/>
      <c r="M46" s="3"/>
      <c r="N46" s="3"/>
      <c r="O46" s="3"/>
    </row>
    <row r="47" spans="1:16" x14ac:dyDescent="0.25">
      <c r="A47" s="1" t="s">
        <v>27</v>
      </c>
      <c r="B47" s="61">
        <v>5000000</v>
      </c>
      <c r="C47" s="61">
        <v>5000000</v>
      </c>
      <c r="D47" s="61">
        <v>5000000</v>
      </c>
      <c r="E47" s="61">
        <v>4500000</v>
      </c>
      <c r="F47" s="61">
        <v>4300000</v>
      </c>
      <c r="G47" s="2">
        <v>4000000</v>
      </c>
      <c r="H47" s="2">
        <v>1500000</v>
      </c>
      <c r="I47" s="2"/>
      <c r="J47" s="2"/>
      <c r="K47" s="3"/>
      <c r="L47" s="3"/>
      <c r="M47" s="3"/>
      <c r="N47" s="3"/>
      <c r="O47" s="3"/>
    </row>
    <row r="48" spans="1:16" x14ac:dyDescent="0.25">
      <c r="A48" s="6" t="s">
        <v>28</v>
      </c>
      <c r="B48" s="60">
        <f>SUM(B49:B53)</f>
        <v>8971629.7899999991</v>
      </c>
      <c r="C48" s="60">
        <f t="shared" ref="C48:M48" si="40">SUM(C49:C53)</f>
        <v>5019180.2700000005</v>
      </c>
      <c r="D48" s="60">
        <f t="shared" si="40"/>
        <v>4734144.2699999996</v>
      </c>
      <c r="E48" s="60">
        <f t="shared" si="40"/>
        <v>4488909.76</v>
      </c>
      <c r="F48" s="60">
        <f t="shared" si="40"/>
        <v>4986939.5599999996</v>
      </c>
      <c r="G48" s="60">
        <f>SUM(G49:G53)</f>
        <v>4162764.9000000004</v>
      </c>
      <c r="H48" s="60">
        <f t="shared" si="40"/>
        <v>4124403.7800000003</v>
      </c>
      <c r="I48" s="60">
        <f t="shared" si="40"/>
        <v>0</v>
      </c>
      <c r="J48" s="60">
        <f t="shared" si="40"/>
        <v>0</v>
      </c>
      <c r="K48" s="60">
        <f t="shared" si="40"/>
        <v>0</v>
      </c>
      <c r="L48" s="60">
        <f t="shared" si="40"/>
        <v>0</v>
      </c>
      <c r="M48" s="60">
        <f t="shared" si="40"/>
        <v>0</v>
      </c>
      <c r="N48" s="60"/>
      <c r="O48" s="8"/>
    </row>
    <row r="49" spans="1:15" x14ac:dyDescent="0.25">
      <c r="A49" s="1" t="s">
        <v>16</v>
      </c>
      <c r="B49" s="62">
        <v>1403168.94</v>
      </c>
      <c r="C49" s="62">
        <v>1073548.52</v>
      </c>
      <c r="D49" s="62">
        <v>1700686.79</v>
      </c>
      <c r="E49" s="62">
        <v>1499616.47</v>
      </c>
      <c r="F49" s="62">
        <v>2063701.38</v>
      </c>
      <c r="G49" s="2">
        <v>1736225.77</v>
      </c>
      <c r="H49" s="2">
        <v>1902430.86</v>
      </c>
      <c r="I49" s="2"/>
      <c r="J49" s="4"/>
      <c r="K49" s="5"/>
      <c r="L49" s="5"/>
      <c r="M49" s="5"/>
      <c r="N49" s="5"/>
      <c r="O49" s="8"/>
    </row>
    <row r="50" spans="1:15" x14ac:dyDescent="0.25">
      <c r="A50" s="1" t="s">
        <v>65</v>
      </c>
      <c r="B50" s="62">
        <v>2086427.34</v>
      </c>
      <c r="C50" s="62">
        <v>2086427.34</v>
      </c>
      <c r="D50" s="62">
        <v>2086427.34</v>
      </c>
      <c r="E50" s="62">
        <v>2086427.34</v>
      </c>
      <c r="F50" s="62">
        <v>2086427.34</v>
      </c>
      <c r="G50" s="2">
        <v>2086427.34</v>
      </c>
      <c r="H50" s="2">
        <v>2086427.34</v>
      </c>
      <c r="I50" s="2"/>
      <c r="J50" s="4"/>
      <c r="K50" s="5"/>
      <c r="L50" s="5"/>
      <c r="M50" s="5"/>
      <c r="N50" s="5"/>
      <c r="O50" s="8"/>
    </row>
    <row r="51" spans="1:15" x14ac:dyDescent="0.25">
      <c r="A51" s="1" t="s">
        <v>29</v>
      </c>
      <c r="B51" s="62">
        <v>77850.460000000006</v>
      </c>
      <c r="C51" s="62">
        <v>51564.84</v>
      </c>
      <c r="D51" s="62">
        <v>146246.42000000001</v>
      </c>
      <c r="E51" s="62">
        <v>148091.87</v>
      </c>
      <c r="F51" s="62">
        <v>159869.68</v>
      </c>
      <c r="G51" s="2">
        <v>143883.10999999999</v>
      </c>
      <c r="H51" s="2">
        <v>135545.57999999999</v>
      </c>
      <c r="I51" s="2"/>
      <c r="J51" s="4"/>
      <c r="K51" s="5"/>
      <c r="L51" s="5"/>
      <c r="M51" s="5"/>
      <c r="N51" s="5"/>
      <c r="O51" s="5"/>
    </row>
    <row r="52" spans="1:15" x14ac:dyDescent="0.25">
      <c r="A52" s="1" t="s">
        <v>30</v>
      </c>
      <c r="B52" s="61">
        <v>5404183.0499999998</v>
      </c>
      <c r="C52" s="61">
        <v>1807639.57</v>
      </c>
      <c r="D52" s="62">
        <v>0</v>
      </c>
      <c r="E52" s="61">
        <v>0</v>
      </c>
      <c r="F52" s="61">
        <v>0</v>
      </c>
      <c r="G52" s="65">
        <v>0</v>
      </c>
      <c r="H52" s="2">
        <v>0</v>
      </c>
      <c r="I52" s="2"/>
      <c r="J52" s="2"/>
      <c r="K52" s="2"/>
      <c r="L52" s="3"/>
      <c r="M52" s="3"/>
      <c r="N52" s="3"/>
      <c r="O52" s="3"/>
    </row>
    <row r="53" spans="1:15" x14ac:dyDescent="0.25">
      <c r="A53" s="1" t="s">
        <v>66</v>
      </c>
      <c r="B53" s="61">
        <v>0</v>
      </c>
      <c r="C53" s="61">
        <v>0</v>
      </c>
      <c r="D53" s="62">
        <v>800783.72</v>
      </c>
      <c r="E53" s="61">
        <v>754774.08</v>
      </c>
      <c r="F53" s="61">
        <v>676941.16</v>
      </c>
      <c r="G53" s="62">
        <v>196228.68</v>
      </c>
      <c r="H53" s="2">
        <v>0</v>
      </c>
      <c r="I53" s="2"/>
      <c r="J53" s="2"/>
      <c r="K53" s="2"/>
      <c r="L53" s="3"/>
      <c r="M53" s="3"/>
      <c r="N53" s="3"/>
      <c r="O53" s="3"/>
    </row>
    <row r="54" spans="1:15" x14ac:dyDescent="0.25">
      <c r="A54" s="47" t="s">
        <v>50</v>
      </c>
      <c r="B54" s="63">
        <f>B4+B5-B13+B37-B39-B43-B48</f>
        <v>17912735.979999993</v>
      </c>
      <c r="C54" s="63">
        <f>C4+C5-C13+C37-C39-C43-C48</f>
        <v>24022278.389999989</v>
      </c>
      <c r="D54" s="63">
        <f>D4+D5-D13+D37-D39-D43-D48</f>
        <v>25368546.069999989</v>
      </c>
      <c r="E54" s="63">
        <f t="shared" ref="E54:M54" si="41">E42-E43-E48</f>
        <v>27292260.419999979</v>
      </c>
      <c r="F54" s="63">
        <f t="shared" si="41"/>
        <v>29865928.03999998</v>
      </c>
      <c r="G54" s="63">
        <f t="shared" si="41"/>
        <v>30068905.669999994</v>
      </c>
      <c r="H54" s="63">
        <f t="shared" si="41"/>
        <v>32398417.079999976</v>
      </c>
      <c r="I54" s="63">
        <f t="shared" si="41"/>
        <v>0</v>
      </c>
      <c r="J54" s="48">
        <f t="shared" si="41"/>
        <v>0</v>
      </c>
      <c r="K54" s="48">
        <f t="shared" si="41"/>
        <v>0</v>
      </c>
      <c r="L54" s="48">
        <f t="shared" si="41"/>
        <v>0</v>
      </c>
      <c r="M54" s="48">
        <f t="shared" si="41"/>
        <v>0</v>
      </c>
      <c r="N54" s="49">
        <f>M54</f>
        <v>0</v>
      </c>
      <c r="O54" s="49"/>
    </row>
    <row r="55" spans="1:15" x14ac:dyDescent="0.25">
      <c r="A55" s="67" t="s">
        <v>57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7" spans="1:15" x14ac:dyDescent="0.25">
      <c r="C57" s="64"/>
      <c r="F57" s="64"/>
    </row>
  </sheetData>
  <mergeCells count="2">
    <mergeCell ref="A2:O2"/>
    <mergeCell ref="A55:O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2017-08-10T21:13:01Z</dcterms:modified>
</cp:coreProperties>
</file>